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65" windowWidth="14805" windowHeight="6150" tabRatio="706"/>
  </bookViews>
  <sheets>
    <sheet name="грузоперевалка" sheetId="40" r:id="rId1"/>
  </sheets>
  <definedNames>
    <definedName name="_xlnm.Print_Area" localSheetId="0">грузоперевалка!$B$2:$N$23</definedName>
  </definedNames>
  <calcPr calcId="162913" iterate="1"/>
</workbook>
</file>

<file path=xl/calcChain.xml><?xml version="1.0" encoding="utf-8"?>
<calcChain xmlns="http://schemas.openxmlformats.org/spreadsheetml/2006/main">
  <c r="C7" i="40" l="1"/>
  <c r="C17" i="40"/>
  <c r="I13" i="40" l="1"/>
  <c r="I8" i="40"/>
  <c r="F13" i="40"/>
  <c r="F8" i="40"/>
  <c r="C13" i="40"/>
  <c r="C8" i="40"/>
  <c r="I6" i="40" l="1"/>
  <c r="I22" i="40" s="1"/>
  <c r="F6" i="40"/>
  <c r="F22" i="40" s="1"/>
  <c r="C6" i="40"/>
  <c r="C22" i="40" s="1"/>
  <c r="J8" i="40" l="1"/>
  <c r="D13" i="40" l="1"/>
  <c r="D8" i="40"/>
  <c r="G13" i="40"/>
  <c r="K21" i="40" l="1"/>
  <c r="J13" i="40"/>
  <c r="J6" i="40" s="1"/>
  <c r="K12" i="40"/>
  <c r="K9" i="40"/>
  <c r="K8" i="40" l="1"/>
  <c r="K6" i="40"/>
  <c r="K13" i="40"/>
  <c r="E21" i="40" l="1"/>
  <c r="E15" i="40"/>
  <c r="E16" i="40"/>
  <c r="D6" i="40" l="1"/>
  <c r="M23" i="40"/>
  <c r="L23" i="40"/>
  <c r="K23" i="40"/>
  <c r="H23" i="40"/>
  <c r="E23" i="40"/>
  <c r="M21" i="40"/>
  <c r="L21" i="40"/>
  <c r="M20" i="40"/>
  <c r="L20" i="40"/>
  <c r="M19" i="40"/>
  <c r="L19" i="40"/>
  <c r="M18" i="40"/>
  <c r="L18" i="40"/>
  <c r="E18" i="40"/>
  <c r="M17" i="40"/>
  <c r="H17" i="40"/>
  <c r="E17" i="40"/>
  <c r="L17" i="40"/>
  <c r="M16" i="40"/>
  <c r="L16" i="40"/>
  <c r="M15" i="40"/>
  <c r="L15" i="40"/>
  <c r="M14" i="40"/>
  <c r="L14" i="40"/>
  <c r="H14" i="40"/>
  <c r="E14" i="40"/>
  <c r="E13" i="40"/>
  <c r="M12" i="40"/>
  <c r="L12" i="40"/>
  <c r="H12" i="40"/>
  <c r="E12" i="40"/>
  <c r="M11" i="40"/>
  <c r="L11" i="40"/>
  <c r="M10" i="40"/>
  <c r="L10" i="40"/>
  <c r="M9" i="40"/>
  <c r="L9" i="40"/>
  <c r="H9" i="40"/>
  <c r="E9" i="40"/>
  <c r="G8" i="40"/>
  <c r="M7" i="40"/>
  <c r="L7" i="40"/>
  <c r="H7" i="40"/>
  <c r="E7" i="40"/>
  <c r="N15" i="40" l="1"/>
  <c r="N21" i="40"/>
  <c r="N16" i="40"/>
  <c r="G6" i="40"/>
  <c r="G22" i="40" s="1"/>
  <c r="M8" i="40"/>
  <c r="N14" i="40"/>
  <c r="N18" i="40"/>
  <c r="N17" i="40"/>
  <c r="N12" i="40"/>
  <c r="N7" i="40"/>
  <c r="D22" i="40"/>
  <c r="N9" i="40"/>
  <c r="M13" i="40"/>
  <c r="H8" i="40"/>
  <c r="E8" i="40"/>
  <c r="H13" i="40"/>
  <c r="J22" i="40"/>
  <c r="L8" i="40"/>
  <c r="L13" i="40"/>
  <c r="M6" i="40" l="1"/>
  <c r="N8" i="40"/>
  <c r="N13" i="40"/>
  <c r="K22" i="40"/>
  <c r="H6" i="40"/>
  <c r="H22" i="40"/>
  <c r="L22" i="40"/>
  <c r="E22" i="40"/>
  <c r="E6" i="40"/>
  <c r="L6" i="40"/>
  <c r="M22" i="40"/>
  <c r="N6" i="40" l="1"/>
  <c r="N22" i="40"/>
</calcChain>
</file>

<file path=xl/sharedStrings.xml><?xml version="1.0" encoding="utf-8"?>
<sst xmlns="http://schemas.openxmlformats.org/spreadsheetml/2006/main" count="61" uniqueCount="28">
  <si>
    <t>Порт Астрахань</t>
  </si>
  <si>
    <t>Порт Оля</t>
  </si>
  <si>
    <t>Порт Махачкала</t>
  </si>
  <si>
    <t>ВСЕГО</t>
  </si>
  <si>
    <t>% изм</t>
  </si>
  <si>
    <t>Сухогрузы</t>
  </si>
  <si>
    <t>Навалочные грузы</t>
  </si>
  <si>
    <t>Насыпные грузы</t>
  </si>
  <si>
    <t>зерно</t>
  </si>
  <si>
    <t>сахар</t>
  </si>
  <si>
    <t>прочие</t>
  </si>
  <si>
    <t>Лесные</t>
  </si>
  <si>
    <t>Генеральные</t>
  </si>
  <si>
    <t>черные металлы</t>
  </si>
  <si>
    <t>металлолом</t>
  </si>
  <si>
    <t>тарно-штучные</t>
  </si>
  <si>
    <t>Грузы в контейнерах</t>
  </si>
  <si>
    <t>Грузы на паромах</t>
  </si>
  <si>
    <t>Накатные грузы</t>
  </si>
  <si>
    <t>Наливные грузы</t>
  </si>
  <si>
    <t>2017 г.</t>
  </si>
  <si>
    <t>тыс.т.</t>
  </si>
  <si>
    <t>ГРУЗОПЕРЕВАЛКА 
в порту</t>
  </si>
  <si>
    <t>-</t>
  </si>
  <si>
    <t>2018 г.</t>
  </si>
  <si>
    <t xml:space="preserve"> -</t>
  </si>
  <si>
    <t>ИТОГО грузопереработка:</t>
  </si>
  <si>
    <t>Сведения о грузоперевалке морских портов Каспийского моря за 2017-2018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</si>
</sst>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_р_._-;\-* #,##0.0_р_._-;_-* &quot;-&quot;??_р_.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sz val="9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i/>
      <sz val="7"/>
      <color rgb="FF000000"/>
      <name val="Arial"/>
      <family val="2"/>
      <charset val="204"/>
    </font>
    <font>
      <b/>
      <i/>
      <sz val="7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8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80000"/>
      <name val="Times New Roman"/>
      <family val="1"/>
      <charset val="204"/>
    </font>
    <font>
      <b/>
      <sz val="10"/>
      <color rgb="FF080000"/>
      <name val="Times New Roman"/>
      <family val="1"/>
      <charset val="204"/>
    </font>
    <font>
      <i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sz val="9"/>
      <color rgb="FF080000"/>
      <name val="Times New Roman"/>
      <family val="1"/>
      <charset val="204"/>
    </font>
    <font>
      <b/>
      <sz val="8"/>
      <color rgb="FF080000"/>
      <name val="Times New Roman"/>
      <family val="1"/>
      <charset val="204"/>
    </font>
    <font>
      <b/>
      <sz val="14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6"/>
      <color rgb="FF000000"/>
      <name val="Arial"/>
      <family val="2"/>
      <charset val="204"/>
    </font>
    <font>
      <b/>
      <sz val="6"/>
      <color rgb="FF000000"/>
      <name val="Arial"/>
      <family val="2"/>
      <charset val="204"/>
    </font>
    <font>
      <i/>
      <sz val="6"/>
      <color rgb="FF000000"/>
      <name val="Arial"/>
      <family val="2"/>
      <charset val="204"/>
    </font>
    <font>
      <b/>
      <i/>
      <sz val="6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1D1D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3">
    <xf numFmtId="0" fontId="0" fillId="0" borderId="0"/>
    <xf numFmtId="9" fontId="11" fillId="0" borderId="0" applyFont="0" applyFill="0" applyBorder="0" applyAlignment="0" applyProtection="0"/>
    <xf numFmtId="0" fontId="10" fillId="0" borderId="0"/>
    <xf numFmtId="0" fontId="17" fillId="0" borderId="0"/>
    <xf numFmtId="9" fontId="10" fillId="0" borderId="0" applyFont="0" applyFill="0" applyBorder="0" applyAlignment="0" applyProtection="0"/>
    <xf numFmtId="0" fontId="18" fillId="0" borderId="0"/>
    <xf numFmtId="0" fontId="19" fillId="0" borderId="0"/>
    <xf numFmtId="0" fontId="20" fillId="2" borderId="0">
      <alignment horizontal="right" vertical="center"/>
    </xf>
    <xf numFmtId="0" fontId="21" fillId="2" borderId="0">
      <alignment horizontal="left" vertical="top"/>
    </xf>
    <xf numFmtId="0" fontId="22" fillId="2" borderId="0">
      <alignment horizontal="right" vertical="top"/>
    </xf>
    <xf numFmtId="0" fontId="23" fillId="2" borderId="0">
      <alignment horizontal="center" vertical="center"/>
    </xf>
    <xf numFmtId="0" fontId="24" fillId="2" borderId="0">
      <alignment horizontal="center" vertical="center"/>
    </xf>
    <xf numFmtId="0" fontId="25" fillId="3" borderId="0">
      <alignment horizontal="left" vertical="center"/>
    </xf>
    <xf numFmtId="0" fontId="26" fillId="2" borderId="0">
      <alignment horizontal="left" vertical="center"/>
    </xf>
    <xf numFmtId="0" fontId="23" fillId="2" borderId="0">
      <alignment horizontal="left" vertical="center"/>
    </xf>
    <xf numFmtId="0" fontId="22" fillId="2" borderId="0">
      <alignment horizontal="left" vertical="center"/>
    </xf>
    <xf numFmtId="0" fontId="27" fillId="2" borderId="0">
      <alignment horizontal="center" vertical="top"/>
    </xf>
    <xf numFmtId="0" fontId="27" fillId="2" borderId="0">
      <alignment horizontal="right" vertical="top"/>
    </xf>
    <xf numFmtId="0" fontId="28" fillId="2" borderId="0">
      <alignment horizontal="right" vertical="top"/>
    </xf>
    <xf numFmtId="0" fontId="24" fillId="2" borderId="0">
      <alignment horizontal="center" vertical="center"/>
    </xf>
    <xf numFmtId="0" fontId="24" fillId="2" borderId="0">
      <alignment horizontal="right" vertical="center"/>
    </xf>
    <xf numFmtId="0" fontId="29" fillId="2" borderId="0">
      <alignment horizontal="right" vertical="center"/>
    </xf>
    <xf numFmtId="0" fontId="27" fillId="2" borderId="0">
      <alignment horizontal="center" vertical="center"/>
    </xf>
    <xf numFmtId="0" fontId="24" fillId="2" borderId="0">
      <alignment horizontal="center" vertical="center"/>
    </xf>
    <xf numFmtId="0" fontId="24" fillId="2" borderId="0">
      <alignment horizontal="right" vertical="top"/>
    </xf>
    <xf numFmtId="0" fontId="29" fillId="2" borderId="0">
      <alignment horizontal="right" vertical="top"/>
    </xf>
    <xf numFmtId="0" fontId="22" fillId="2" borderId="0">
      <alignment horizontal="left" vertical="center"/>
    </xf>
    <xf numFmtId="0" fontId="22" fillId="2" borderId="0">
      <alignment horizontal="left" vertical="center"/>
    </xf>
    <xf numFmtId="0" fontId="25" fillId="2" borderId="0">
      <alignment horizontal="left" vertical="center"/>
    </xf>
    <xf numFmtId="0" fontId="24" fillId="2" borderId="0">
      <alignment horizontal="right" vertical="center"/>
    </xf>
    <xf numFmtId="0" fontId="29" fillId="2" borderId="0">
      <alignment horizontal="right" vertical="center"/>
    </xf>
    <xf numFmtId="0" fontId="30" fillId="2" borderId="0">
      <alignment horizontal="left" vertical="center"/>
    </xf>
    <xf numFmtId="0" fontId="22" fillId="2" borderId="0">
      <alignment horizontal="center" vertical="top" textRotation="180"/>
    </xf>
    <xf numFmtId="0" fontId="19" fillId="0" borderId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25" fillId="2" borderId="0">
      <alignment horizontal="left" vertical="center"/>
    </xf>
    <xf numFmtId="0" fontId="24" fillId="2" borderId="0">
      <alignment horizontal="right" vertical="center"/>
    </xf>
    <xf numFmtId="0" fontId="29" fillId="2" borderId="0">
      <alignment horizontal="right" vertical="center"/>
    </xf>
    <xf numFmtId="0" fontId="30" fillId="2" borderId="0">
      <alignment horizontal="left" vertical="center"/>
    </xf>
    <xf numFmtId="0" fontId="6" fillId="0" borderId="0"/>
    <xf numFmtId="0" fontId="20" fillId="2" borderId="0">
      <alignment horizontal="left" vertical="center"/>
    </xf>
    <xf numFmtId="0" fontId="5" fillId="0" borderId="0"/>
    <xf numFmtId="0" fontId="34" fillId="2" borderId="0">
      <alignment horizontal="center" vertical="center"/>
    </xf>
    <xf numFmtId="0" fontId="35" fillId="2" borderId="0">
      <alignment horizontal="center" vertical="top"/>
    </xf>
    <xf numFmtId="0" fontId="34" fillId="2" borderId="0">
      <alignment horizontal="center" vertical="top"/>
    </xf>
    <xf numFmtId="0" fontId="22" fillId="2" borderId="0">
      <alignment horizontal="right"/>
    </xf>
    <xf numFmtId="0" fontId="22" fillId="2" borderId="0">
      <alignment horizontal="right" vertical="top"/>
    </xf>
    <xf numFmtId="0" fontId="14" fillId="2" borderId="0">
      <alignment horizontal="center" vertical="center"/>
    </xf>
    <xf numFmtId="0" fontId="36" fillId="2" borderId="0">
      <alignment horizontal="center" vertical="center"/>
    </xf>
    <xf numFmtId="0" fontId="37" fillId="2" borderId="0">
      <alignment horizontal="center"/>
    </xf>
    <xf numFmtId="0" fontId="15" fillId="2" borderId="0">
      <alignment horizontal="center" vertical="center"/>
    </xf>
    <xf numFmtId="0" fontId="22" fillId="2" borderId="0">
      <alignment horizontal="center" vertical="center"/>
    </xf>
    <xf numFmtId="0" fontId="38" fillId="2" borderId="0">
      <alignment horizontal="left" vertical="center"/>
    </xf>
    <xf numFmtId="0" fontId="39" fillId="2" borderId="0">
      <alignment horizontal="left" vertical="center"/>
    </xf>
    <xf numFmtId="0" fontId="35" fillId="3" borderId="0">
      <alignment horizontal="left" vertical="center"/>
    </xf>
    <xf numFmtId="0" fontId="39" fillId="3" borderId="0">
      <alignment horizontal="left" vertical="center"/>
    </xf>
    <xf numFmtId="0" fontId="39" fillId="2" borderId="0">
      <alignment horizontal="left" vertical="center"/>
    </xf>
    <xf numFmtId="0" fontId="22" fillId="2" borderId="0">
      <alignment horizontal="left" vertical="center"/>
    </xf>
    <xf numFmtId="0" fontId="22" fillId="2" borderId="0">
      <alignment horizontal="right" vertical="center"/>
    </xf>
    <xf numFmtId="0" fontId="40" fillId="2" borderId="0">
      <alignment horizontal="right" vertical="center"/>
    </xf>
    <xf numFmtId="0" fontId="23" fillId="2" borderId="0">
      <alignment horizontal="left" vertical="center"/>
    </xf>
    <xf numFmtId="0" fontId="23" fillId="2" borderId="0">
      <alignment horizontal="right" vertical="center"/>
    </xf>
    <xf numFmtId="0" fontId="41" fillId="2" borderId="0">
      <alignment horizontal="right" vertical="center"/>
    </xf>
    <xf numFmtId="0" fontId="22" fillId="2" borderId="0">
      <alignment horizontal="right" vertical="center"/>
    </xf>
    <xf numFmtId="0" fontId="34" fillId="2" borderId="0">
      <alignment horizontal="left" vertical="center"/>
    </xf>
    <xf numFmtId="0" fontId="34" fillId="2" borderId="0">
      <alignment horizontal="center" vertical="center"/>
    </xf>
    <xf numFmtId="0" fontId="22" fillId="2" borderId="0">
      <alignment horizontal="right"/>
    </xf>
    <xf numFmtId="0" fontId="22" fillId="2" borderId="0">
      <alignment horizontal="right" vertical="top"/>
    </xf>
    <xf numFmtId="0" fontId="35" fillId="2" borderId="0">
      <alignment horizontal="left" vertical="center"/>
    </xf>
    <xf numFmtId="0" fontId="4" fillId="0" borderId="0"/>
    <xf numFmtId="9" fontId="3" fillId="0" borderId="0" applyFont="0" applyFill="0" applyBorder="0" applyAlignment="0" applyProtection="0"/>
    <xf numFmtId="0" fontId="20" fillId="2" borderId="0">
      <alignment horizontal="left" vertical="center"/>
    </xf>
    <xf numFmtId="0" fontId="34" fillId="2" borderId="0">
      <alignment horizontal="center" vertical="center"/>
    </xf>
    <xf numFmtId="0" fontId="42" fillId="2" borderId="0">
      <alignment horizontal="center" vertical="center"/>
    </xf>
    <xf numFmtId="0" fontId="39" fillId="2" borderId="0">
      <alignment horizontal="left" vertical="center"/>
    </xf>
    <xf numFmtId="0" fontId="22" fillId="2" borderId="0">
      <alignment horizontal="left" vertical="center"/>
    </xf>
    <xf numFmtId="0" fontId="22" fillId="2" borderId="0">
      <alignment horizontal="right" vertical="center"/>
    </xf>
    <xf numFmtId="0" fontId="40" fillId="2" borderId="0">
      <alignment horizontal="right" vertical="center"/>
    </xf>
    <xf numFmtId="0" fontId="23" fillId="2" borderId="0">
      <alignment horizontal="left" vertical="center"/>
    </xf>
    <xf numFmtId="0" fontId="23" fillId="2" borderId="0">
      <alignment horizontal="right" vertical="center"/>
    </xf>
    <xf numFmtId="0" fontId="41" fillId="2" borderId="0">
      <alignment horizontal="right" vertical="center"/>
    </xf>
    <xf numFmtId="0" fontId="22" fillId="2" borderId="0">
      <alignment horizontal="right" vertical="center"/>
    </xf>
    <xf numFmtId="0" fontId="34" fillId="2" borderId="0">
      <alignment horizontal="center" vertical="center"/>
    </xf>
    <xf numFmtId="0" fontId="35" fillId="2" borderId="0">
      <alignment horizontal="center" vertical="top"/>
    </xf>
    <xf numFmtId="0" fontId="22" fillId="2" borderId="0">
      <alignment horizontal="right" vertical="top"/>
    </xf>
    <xf numFmtId="0" fontId="22" fillId="2" borderId="0">
      <alignment horizontal="right"/>
    </xf>
    <xf numFmtId="0" fontId="34" fillId="2" borderId="0">
      <alignment horizontal="left" vertical="center"/>
    </xf>
    <xf numFmtId="0" fontId="43" fillId="2" borderId="0">
      <alignment horizontal="center" vertical="center"/>
    </xf>
    <xf numFmtId="0" fontId="34" fillId="2" borderId="0">
      <alignment horizontal="center" vertical="top"/>
    </xf>
    <xf numFmtId="0" fontId="22" fillId="2" borderId="0">
      <alignment horizontal="right" vertical="top"/>
    </xf>
    <xf numFmtId="0" fontId="22" fillId="2" borderId="0">
      <alignment horizontal="right"/>
    </xf>
    <xf numFmtId="0" fontId="22" fillId="2" borderId="0">
      <alignment horizontal="center" vertical="center"/>
    </xf>
    <xf numFmtId="0" fontId="14" fillId="2" borderId="0">
      <alignment horizontal="center" vertical="center"/>
    </xf>
    <xf numFmtId="0" fontId="36" fillId="2" borderId="0">
      <alignment horizontal="center" vertical="center"/>
    </xf>
    <xf numFmtId="0" fontId="37" fillId="2" borderId="0">
      <alignment horizontal="center"/>
    </xf>
    <xf numFmtId="0" fontId="3" fillId="0" borderId="0"/>
    <xf numFmtId="0" fontId="2" fillId="0" borderId="0"/>
    <xf numFmtId="0" fontId="1" fillId="0" borderId="0"/>
    <xf numFmtId="0" fontId="20" fillId="2" borderId="0">
      <alignment horizontal="right"/>
    </xf>
    <xf numFmtId="0" fontId="44" fillId="2" borderId="0">
      <alignment horizontal="left" vertical="top"/>
    </xf>
    <xf numFmtId="0" fontId="45" fillId="2" borderId="0">
      <alignment horizontal="left" vertical="center"/>
    </xf>
    <xf numFmtId="0" fontId="22" fillId="2" borderId="0">
      <alignment horizontal="right" vertical="center"/>
    </xf>
    <xf numFmtId="0" fontId="22" fillId="2" borderId="0">
      <alignment horizontal="center" vertical="center" textRotation="90"/>
    </xf>
    <xf numFmtId="0" fontId="23" fillId="2" borderId="0">
      <alignment horizontal="center" vertical="center" textRotation="90"/>
    </xf>
    <xf numFmtId="0" fontId="22" fillId="2" borderId="0">
      <alignment horizontal="center" vertical="center" textRotation="90"/>
    </xf>
    <xf numFmtId="0" fontId="46" fillId="3" borderId="0">
      <alignment horizontal="left" vertical="center"/>
    </xf>
    <xf numFmtId="0" fontId="45" fillId="2" borderId="0">
      <alignment horizontal="left" vertical="top"/>
    </xf>
    <xf numFmtId="0" fontId="27" fillId="2" borderId="0">
      <alignment horizontal="left" vertical="center"/>
    </xf>
    <xf numFmtId="0" fontId="47" fillId="2" borderId="0">
      <alignment horizontal="center" vertical="top"/>
    </xf>
    <xf numFmtId="0" fontId="48" fillId="2" borderId="0">
      <alignment horizontal="right" vertical="top"/>
    </xf>
    <xf numFmtId="0" fontId="47" fillId="2" borderId="0">
      <alignment horizontal="right" vertical="top"/>
    </xf>
    <xf numFmtId="0" fontId="49" fillId="2" borderId="0">
      <alignment horizontal="center" vertical="center"/>
    </xf>
    <xf numFmtId="0" fontId="50" fillId="2" borderId="0">
      <alignment horizontal="right" vertical="center"/>
    </xf>
    <xf numFmtId="0" fontId="49" fillId="2" borderId="0">
      <alignment horizontal="right" vertical="center"/>
    </xf>
    <xf numFmtId="0" fontId="23" fillId="2" borderId="0">
      <alignment horizontal="left" vertical="center"/>
    </xf>
    <xf numFmtId="0" fontId="49" fillId="2" borderId="0">
      <alignment horizontal="center" vertical="top"/>
    </xf>
    <xf numFmtId="0" fontId="24" fillId="2" borderId="0">
      <alignment horizontal="left" vertical="center"/>
    </xf>
    <xf numFmtId="0" fontId="45" fillId="2" borderId="0">
      <alignment horizontal="left" vertical="center"/>
    </xf>
    <xf numFmtId="0" fontId="46" fillId="7" borderId="0">
      <alignment horizontal="left" vertical="center"/>
    </xf>
  </cellStyleXfs>
  <cellXfs count="39">
    <xf numFmtId="0" fontId="0" fillId="0" borderId="0" xfId="0"/>
    <xf numFmtId="165" fontId="14" fillId="0" borderId="1" xfId="0" applyNumberFormat="1" applyFont="1" applyBorder="1" applyAlignment="1">
      <alignment horizontal="right" vertical="center"/>
    </xf>
    <xf numFmtId="165" fontId="12" fillId="0" borderId="1" xfId="0" applyNumberFormat="1" applyFont="1" applyBorder="1" applyAlignment="1">
      <alignment horizontal="right" vertical="center"/>
    </xf>
    <xf numFmtId="165" fontId="33" fillId="0" borderId="1" xfId="0" applyNumberFormat="1" applyFont="1" applyBorder="1" applyAlignment="1">
      <alignment horizontal="right" vertical="center"/>
    </xf>
    <xf numFmtId="0" fontId="13" fillId="5" borderId="8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right" vertical="center"/>
    </xf>
    <xf numFmtId="165" fontId="33" fillId="0" borderId="2" xfId="0" applyNumberFormat="1" applyFont="1" applyBorder="1" applyAlignment="1">
      <alignment horizontal="right" vertical="center"/>
    </xf>
    <xf numFmtId="165" fontId="14" fillId="0" borderId="12" xfId="0" applyNumberFormat="1" applyFont="1" applyBorder="1" applyAlignment="1">
      <alignment horizontal="right" vertical="center"/>
    </xf>
    <xf numFmtId="165" fontId="14" fillId="0" borderId="2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165" fontId="14" fillId="0" borderId="15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horizontal="left" vertical="center" wrapText="1" inden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9" fontId="12" fillId="0" borderId="13" xfId="1" applyFont="1" applyBorder="1" applyAlignment="1">
      <alignment horizontal="center" vertical="center"/>
    </xf>
    <xf numFmtId="9" fontId="12" fillId="0" borderId="16" xfId="1" applyFont="1" applyBorder="1" applyAlignment="1">
      <alignment horizontal="center" vertical="center"/>
    </xf>
    <xf numFmtId="0" fontId="32" fillId="0" borderId="0" xfId="0" applyFont="1"/>
    <xf numFmtId="0" fontId="16" fillId="0" borderId="0" xfId="0" applyFont="1" applyAlignment="1">
      <alignment horizontal="center" wrapText="1"/>
    </xf>
    <xf numFmtId="165" fontId="33" fillId="6" borderId="1" xfId="0" applyNumberFormat="1" applyFont="1" applyFill="1" applyBorder="1" applyAlignment="1">
      <alignment horizontal="right" vertical="center"/>
    </xf>
    <xf numFmtId="165" fontId="33" fillId="6" borderId="9" xfId="0" applyNumberFormat="1" applyFont="1" applyFill="1" applyBorder="1" applyAlignment="1">
      <alignment horizontal="right" vertical="center"/>
    </xf>
    <xf numFmtId="165" fontId="14" fillId="4" borderId="15" xfId="0" applyNumberFormat="1" applyFont="1" applyFill="1" applyBorder="1" applyAlignment="1">
      <alignment horizontal="right" vertical="center"/>
    </xf>
    <xf numFmtId="165" fontId="14" fillId="4" borderId="8" xfId="0" applyNumberFormat="1" applyFont="1" applyFill="1" applyBorder="1" applyAlignment="1">
      <alignment horizontal="right" vertical="center"/>
    </xf>
    <xf numFmtId="165" fontId="14" fillId="4" borderId="1" xfId="0" applyNumberFormat="1" applyFont="1" applyFill="1" applyBorder="1" applyAlignment="1">
      <alignment horizontal="right" vertical="center"/>
    </xf>
    <xf numFmtId="165" fontId="14" fillId="4" borderId="9" xfId="0" applyNumberFormat="1" applyFont="1" applyFill="1" applyBorder="1" applyAlignment="1">
      <alignment horizontal="right" vertical="center"/>
    </xf>
    <xf numFmtId="9" fontId="12" fillId="4" borderId="16" xfId="1" applyFont="1" applyFill="1" applyBorder="1" applyAlignment="1">
      <alignment horizontal="center" vertical="center"/>
    </xf>
    <xf numFmtId="9" fontId="12" fillId="4" borderId="10" xfId="1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right" vertical="center"/>
    </xf>
    <xf numFmtId="165" fontId="12" fillId="4" borderId="9" xfId="0" applyNumberFormat="1" applyFont="1" applyFill="1" applyBorder="1" applyAlignment="1">
      <alignment horizontal="right" vertical="center"/>
    </xf>
    <xf numFmtId="0" fontId="14" fillId="5" borderId="3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</cellXfs>
  <cellStyles count="123">
    <cellStyle name="S0" xfId="32"/>
    <cellStyle name="S0 2" xfId="52"/>
    <cellStyle name="S0 3" xfId="75"/>
    <cellStyle name="S1" xfId="8"/>
    <cellStyle name="S1 2" xfId="54"/>
    <cellStyle name="S1 3" xfId="76"/>
    <cellStyle name="S1 4" xfId="103"/>
    <cellStyle name="S10" xfId="16"/>
    <cellStyle name="S10 2" xfId="51"/>
    <cellStyle name="S10 3" xfId="77"/>
    <cellStyle name="S10 4" xfId="110"/>
    <cellStyle name="S11" xfId="19"/>
    <cellStyle name="S11 2" xfId="56"/>
    <cellStyle name="S11 3" xfId="78"/>
    <cellStyle name="S11 4" xfId="115"/>
    <cellStyle name="S12" xfId="17"/>
    <cellStyle name="S12 2" xfId="57"/>
    <cellStyle name="S12 3" xfId="79"/>
    <cellStyle name="S12 4" xfId="120"/>
    <cellStyle name="S13" xfId="18"/>
    <cellStyle name="S13 2" xfId="58"/>
    <cellStyle name="S13 3" xfId="80"/>
    <cellStyle name="S13 4" xfId="112"/>
    <cellStyle name="S14" xfId="20"/>
    <cellStyle name="S14 2" xfId="59"/>
    <cellStyle name="S14 3" xfId="81"/>
    <cellStyle name="S14 4" xfId="113"/>
    <cellStyle name="S15" xfId="21"/>
    <cellStyle name="S15 2" xfId="60"/>
    <cellStyle name="S15 3" xfId="82"/>
    <cellStyle name="S15 4" xfId="114"/>
    <cellStyle name="S16" xfId="22"/>
    <cellStyle name="S16 2" xfId="61"/>
    <cellStyle name="S16 3" xfId="83"/>
    <cellStyle name="S16 4" xfId="116"/>
    <cellStyle name="S17" xfId="23"/>
    <cellStyle name="S17 2" xfId="62"/>
    <cellStyle name="S17 3" xfId="84"/>
    <cellStyle name="S17 4" xfId="117"/>
    <cellStyle name="S18" xfId="25"/>
    <cellStyle name="S18 2" xfId="63"/>
    <cellStyle name="S18 3" xfId="85"/>
    <cellStyle name="S18 4" xfId="111"/>
    <cellStyle name="S19" xfId="24"/>
    <cellStyle name="S19 2" xfId="64"/>
    <cellStyle name="S19 3" xfId="86"/>
    <cellStyle name="S19 4" xfId="119"/>
    <cellStyle name="S2" xfId="7"/>
    <cellStyle name="S2 2" xfId="53"/>
    <cellStyle name="S2 3" xfId="87"/>
    <cellStyle name="S2 4" xfId="102"/>
    <cellStyle name="S20" xfId="26"/>
    <cellStyle name="S20 2" xfId="65"/>
    <cellStyle name="S20 3" xfId="88"/>
    <cellStyle name="S20 4" xfId="118"/>
    <cellStyle name="S21" xfId="27"/>
    <cellStyle name="S21 2" xfId="39"/>
    <cellStyle name="S21 3" xfId="66"/>
    <cellStyle name="S21 4" xfId="89"/>
    <cellStyle name="S21 5" xfId="121"/>
    <cellStyle name="S22" xfId="28"/>
    <cellStyle name="S22 2" xfId="41"/>
    <cellStyle name="S22 3" xfId="67"/>
    <cellStyle name="S22 4" xfId="90"/>
    <cellStyle name="S23" xfId="30"/>
    <cellStyle name="S23 2" xfId="40"/>
    <cellStyle name="S23 3" xfId="69"/>
    <cellStyle name="S23 4" xfId="91"/>
    <cellStyle name="S24" xfId="29"/>
    <cellStyle name="S24 2" xfId="42"/>
    <cellStyle name="S24 3" xfId="71"/>
    <cellStyle name="S24 4" xfId="122"/>
    <cellStyle name="S25" xfId="31"/>
    <cellStyle name="S25 2" xfId="70"/>
    <cellStyle name="S26" xfId="68"/>
    <cellStyle name="S27" xfId="72"/>
    <cellStyle name="S3" xfId="9"/>
    <cellStyle name="S3 2" xfId="44"/>
    <cellStyle name="S3 3" xfId="92"/>
    <cellStyle name="S3 4" xfId="105"/>
    <cellStyle name="S4" xfId="10"/>
    <cellStyle name="S4 2" xfId="46"/>
    <cellStyle name="S4 3" xfId="93"/>
    <cellStyle name="S5" xfId="11"/>
    <cellStyle name="S5 2" xfId="47"/>
    <cellStyle name="S5 3" xfId="94"/>
    <cellStyle name="S5 4" xfId="107"/>
    <cellStyle name="S6" xfId="12"/>
    <cellStyle name="S6 2" xfId="48"/>
    <cellStyle name="S6 3" xfId="95"/>
    <cellStyle name="S6 4" xfId="106"/>
    <cellStyle name="S7" xfId="13"/>
    <cellStyle name="S7 2" xfId="50"/>
    <cellStyle name="S7 3" xfId="96"/>
    <cellStyle name="S7 4" xfId="108"/>
    <cellStyle name="S8" xfId="14"/>
    <cellStyle name="S8 2" xfId="49"/>
    <cellStyle name="S8 3" xfId="97"/>
    <cellStyle name="S8 4" xfId="104"/>
    <cellStyle name="S9" xfId="15"/>
    <cellStyle name="S9 2" xfId="55"/>
    <cellStyle name="S9 3" xfId="98"/>
    <cellStyle name="S9 4" xfId="109"/>
    <cellStyle name="Обычный" xfId="0" builtinId="0"/>
    <cellStyle name="Обычный 10" xfId="73"/>
    <cellStyle name="Обычный 11" xfId="99"/>
    <cellStyle name="Обычный 12" xfId="100"/>
    <cellStyle name="Обычный 13" xfId="101"/>
    <cellStyle name="Обычный 2" xfId="2"/>
    <cellStyle name="Обычный 2 2" xfId="3"/>
    <cellStyle name="Обычный 2 3" xfId="33"/>
    <cellStyle name="Обычный 3" xfId="5"/>
    <cellStyle name="Обычный 4" xfId="6"/>
    <cellStyle name="Обычный 5" xfId="36"/>
    <cellStyle name="Обычный 6" xfId="37"/>
    <cellStyle name="Обычный 7" xfId="38"/>
    <cellStyle name="Обычный 8" xfId="43"/>
    <cellStyle name="Обычный 9" xfId="45"/>
    <cellStyle name="Процентный" xfId="1" builtinId="5"/>
    <cellStyle name="Процентный 2" xfId="4"/>
    <cellStyle name="Процентный 2 2" xfId="35"/>
    <cellStyle name="Процентный 3" xfId="34"/>
    <cellStyle name="Процентный 3 2" xfId="7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3"/>
  <sheetViews>
    <sheetView tabSelected="1" workbookViewId="0">
      <selection activeCell="G17" sqref="G17"/>
    </sheetView>
  </sheetViews>
  <sheetFormatPr defaultRowHeight="15" x14ac:dyDescent="0.25"/>
  <cols>
    <col min="1" max="1" width="1.7109375" style="19" customWidth="1"/>
    <col min="2" max="2" width="32.85546875" style="19" customWidth="1"/>
    <col min="3" max="4" width="10" style="19" customWidth="1"/>
    <col min="5" max="5" width="8.7109375" style="19" customWidth="1"/>
    <col min="6" max="7" width="10" style="19" customWidth="1"/>
    <col min="8" max="8" width="9.140625" style="19" customWidth="1"/>
    <col min="9" max="10" width="10" style="19" customWidth="1"/>
    <col min="11" max="11" width="8.7109375" style="19" customWidth="1"/>
    <col min="12" max="13" width="10" style="19" customWidth="1"/>
    <col min="14" max="14" width="8.7109375" style="19" customWidth="1"/>
    <col min="15" max="15" width="4.140625" style="19" customWidth="1"/>
    <col min="16" max="16384" width="9.140625" style="19"/>
  </cols>
  <sheetData>
    <row r="1" spans="2:14" ht="3" customHeight="1" x14ac:dyDescent="0.25"/>
    <row r="2" spans="2:14" ht="18.75" x14ac:dyDescent="0.3">
      <c r="B2" s="20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2:14" ht="15.75" thickBot="1" x14ac:dyDescent="0.3">
      <c r="N3" s="19" t="s">
        <v>21</v>
      </c>
    </row>
    <row r="4" spans="2:14" x14ac:dyDescent="0.25">
      <c r="B4" s="31" t="s">
        <v>22</v>
      </c>
      <c r="C4" s="33" t="s">
        <v>0</v>
      </c>
      <c r="D4" s="34"/>
      <c r="E4" s="35"/>
      <c r="F4" s="33" t="s">
        <v>1</v>
      </c>
      <c r="G4" s="34"/>
      <c r="H4" s="35"/>
      <c r="I4" s="33" t="s">
        <v>2</v>
      </c>
      <c r="J4" s="34"/>
      <c r="K4" s="35"/>
      <c r="L4" s="33" t="s">
        <v>3</v>
      </c>
      <c r="M4" s="34"/>
      <c r="N4" s="35"/>
    </row>
    <row r="5" spans="2:14" ht="15.75" thickBot="1" x14ac:dyDescent="0.3">
      <c r="B5" s="32"/>
      <c r="C5" s="4" t="s">
        <v>20</v>
      </c>
      <c r="D5" s="5" t="s">
        <v>24</v>
      </c>
      <c r="E5" s="6" t="s">
        <v>4</v>
      </c>
      <c r="F5" s="4" t="s">
        <v>20</v>
      </c>
      <c r="G5" s="5" t="s">
        <v>24</v>
      </c>
      <c r="H5" s="6" t="s">
        <v>4</v>
      </c>
      <c r="I5" s="4" t="s">
        <v>20</v>
      </c>
      <c r="J5" s="5" t="s">
        <v>24</v>
      </c>
      <c r="K5" s="6" t="s">
        <v>4</v>
      </c>
      <c r="L5" s="4" t="s">
        <v>20</v>
      </c>
      <c r="M5" s="5" t="s">
        <v>24</v>
      </c>
      <c r="N5" s="6" t="s">
        <v>4</v>
      </c>
    </row>
    <row r="6" spans="2:14" x14ac:dyDescent="0.25">
      <c r="B6" s="37" t="s">
        <v>5</v>
      </c>
      <c r="C6" s="7">
        <f>C7+C8+C12+C13+C18+C19+C20</f>
        <v>2191.4</v>
      </c>
      <c r="D6" s="7">
        <f>D7+D8+D12+D13+D18+D19+D20</f>
        <v>1750.7</v>
      </c>
      <c r="E6" s="17">
        <f t="shared" ref="E6:E23" si="0">D6/C6</f>
        <v>0.79889568312494297</v>
      </c>
      <c r="F6" s="7">
        <f>F7+F8+F12+F13+F18+F19+F20</f>
        <v>271.5</v>
      </c>
      <c r="G6" s="7">
        <f>G7+G8+G12+G13+G18+G19+G20</f>
        <v>423.2</v>
      </c>
      <c r="H6" s="17">
        <f>G6/F6</f>
        <v>1.5587476979742172</v>
      </c>
      <c r="I6" s="8">
        <f>I7+I8+I12+I13+I18+I19+I20</f>
        <v>377.01</v>
      </c>
      <c r="J6" s="3">
        <f>J7+J8+J12+J13+J18+J19+J20</f>
        <v>469.7</v>
      </c>
      <c r="K6" s="17">
        <f t="shared" ref="K6:K21" si="1">J6/I6</f>
        <v>1.2458555475982069</v>
      </c>
      <c r="L6" s="9">
        <f>C6+F6+I6</f>
        <v>2839.91</v>
      </c>
      <c r="M6" s="10">
        <f>D6+G6+J6</f>
        <v>2643.6</v>
      </c>
      <c r="N6" s="17">
        <f>M6/L6</f>
        <v>0.93087456996876661</v>
      </c>
    </row>
    <row r="7" spans="2:14" x14ac:dyDescent="0.25">
      <c r="B7" s="11" t="s">
        <v>6</v>
      </c>
      <c r="C7" s="2">
        <f>1.1+64.8</f>
        <v>65.899999999999991</v>
      </c>
      <c r="D7" s="2">
        <v>58</v>
      </c>
      <c r="E7" s="18">
        <f t="shared" si="0"/>
        <v>0.88012139605462836</v>
      </c>
      <c r="F7" s="2">
        <v>29.8</v>
      </c>
      <c r="G7" s="2">
        <v>1.1000000000000001</v>
      </c>
      <c r="H7" s="18">
        <f t="shared" ref="H7:H17" si="2">G7/F7</f>
        <v>3.6912751677852351E-2</v>
      </c>
      <c r="I7" s="3">
        <v>0</v>
      </c>
      <c r="J7" s="3"/>
      <c r="K7" s="18" t="s">
        <v>23</v>
      </c>
      <c r="L7" s="12">
        <f t="shared" ref="L7:M21" si="3">C7+F7+I7</f>
        <v>95.699999999999989</v>
      </c>
      <c r="M7" s="1">
        <f t="shared" si="3"/>
        <v>59.1</v>
      </c>
      <c r="N7" s="18">
        <f t="shared" ref="N7:N21" si="4">M7/L7</f>
        <v>0.61755485893416939</v>
      </c>
    </row>
    <row r="8" spans="2:14" x14ac:dyDescent="0.25">
      <c r="B8" s="13" t="s">
        <v>7</v>
      </c>
      <c r="C8" s="2">
        <f>SUM(C9:C11)</f>
        <v>684.5</v>
      </c>
      <c r="D8" s="2">
        <f>SUM(D9:D11)</f>
        <v>803</v>
      </c>
      <c r="E8" s="18">
        <f t="shared" si="0"/>
        <v>1.1731190650109569</v>
      </c>
      <c r="F8" s="2">
        <f>SUM(F9:F11)</f>
        <v>200.9</v>
      </c>
      <c r="G8" s="2">
        <f>SUM(G9:G11)</f>
        <v>372.6</v>
      </c>
      <c r="H8" s="18">
        <f t="shared" si="2"/>
        <v>1.8546540567446492</v>
      </c>
      <c r="I8" s="3">
        <f>SUM(I9:I11)</f>
        <v>326.7</v>
      </c>
      <c r="J8" s="3">
        <f>SUM(J9:J11)</f>
        <v>395.4</v>
      </c>
      <c r="K8" s="18">
        <f t="shared" si="1"/>
        <v>1.2102846648301193</v>
      </c>
      <c r="L8" s="12">
        <f t="shared" si="3"/>
        <v>1212.0999999999999</v>
      </c>
      <c r="M8" s="1">
        <f t="shared" si="3"/>
        <v>1571</v>
      </c>
      <c r="N8" s="18">
        <f t="shared" si="4"/>
        <v>1.2960976817094301</v>
      </c>
    </row>
    <row r="9" spans="2:14" x14ac:dyDescent="0.25">
      <c r="B9" s="14" t="s">
        <v>8</v>
      </c>
      <c r="C9" s="2">
        <v>682.1</v>
      </c>
      <c r="D9" s="2">
        <v>786.1</v>
      </c>
      <c r="E9" s="18">
        <f t="shared" si="0"/>
        <v>1.1524703122709281</v>
      </c>
      <c r="F9" s="2">
        <v>199.9</v>
      </c>
      <c r="G9" s="2">
        <v>372.6</v>
      </c>
      <c r="H9" s="18">
        <f t="shared" si="2"/>
        <v>1.8639319659829916</v>
      </c>
      <c r="I9" s="3">
        <v>326.7</v>
      </c>
      <c r="J9" s="3">
        <v>395.4</v>
      </c>
      <c r="K9" s="18">
        <f t="shared" si="1"/>
        <v>1.2102846648301193</v>
      </c>
      <c r="L9" s="12">
        <f t="shared" si="3"/>
        <v>1208.7</v>
      </c>
      <c r="M9" s="1">
        <f t="shared" si="3"/>
        <v>1554.1</v>
      </c>
      <c r="N9" s="18">
        <f t="shared" si="4"/>
        <v>1.2857615620087697</v>
      </c>
    </row>
    <row r="10" spans="2:14" x14ac:dyDescent="0.25">
      <c r="B10" s="14" t="s">
        <v>9</v>
      </c>
      <c r="C10" s="2">
        <v>0</v>
      </c>
      <c r="D10" s="2">
        <v>16.899999999999999</v>
      </c>
      <c r="E10" s="18" t="s">
        <v>25</v>
      </c>
      <c r="F10" s="2">
        <v>0</v>
      </c>
      <c r="G10" s="2">
        <v>0</v>
      </c>
      <c r="H10" s="18" t="s">
        <v>25</v>
      </c>
      <c r="I10" s="3">
        <v>0</v>
      </c>
      <c r="J10" s="3">
        <v>0</v>
      </c>
      <c r="K10" s="18" t="s">
        <v>25</v>
      </c>
      <c r="L10" s="12">
        <f t="shared" si="3"/>
        <v>0</v>
      </c>
      <c r="M10" s="1">
        <f t="shared" si="3"/>
        <v>16.899999999999999</v>
      </c>
      <c r="N10" s="18" t="s">
        <v>23</v>
      </c>
    </row>
    <row r="11" spans="2:14" x14ac:dyDescent="0.25">
      <c r="B11" s="14" t="s">
        <v>10</v>
      </c>
      <c r="C11" s="2">
        <v>2.4</v>
      </c>
      <c r="D11" s="2"/>
      <c r="E11" s="18" t="s">
        <v>25</v>
      </c>
      <c r="F11" s="2">
        <v>1</v>
      </c>
      <c r="G11" s="2">
        <v>0</v>
      </c>
      <c r="H11" s="18" t="s">
        <v>25</v>
      </c>
      <c r="I11" s="3">
        <v>0</v>
      </c>
      <c r="J11" s="3">
        <v>0</v>
      </c>
      <c r="K11" s="18" t="s">
        <v>25</v>
      </c>
      <c r="L11" s="12">
        <f t="shared" si="3"/>
        <v>3.4</v>
      </c>
      <c r="M11" s="1">
        <f t="shared" si="3"/>
        <v>0</v>
      </c>
      <c r="N11" s="18" t="s">
        <v>23</v>
      </c>
    </row>
    <row r="12" spans="2:14" x14ac:dyDescent="0.25">
      <c r="B12" s="11" t="s">
        <v>11</v>
      </c>
      <c r="C12" s="2">
        <v>371.2</v>
      </c>
      <c r="D12" s="2">
        <v>366</v>
      </c>
      <c r="E12" s="18">
        <f t="shared" si="0"/>
        <v>0.98599137931034486</v>
      </c>
      <c r="F12" s="2">
        <v>29.3</v>
      </c>
      <c r="G12" s="2">
        <v>16.399999999999999</v>
      </c>
      <c r="H12" s="18">
        <f t="shared" si="2"/>
        <v>0.55972696245733777</v>
      </c>
      <c r="I12" s="3">
        <v>6.5</v>
      </c>
      <c r="J12" s="3">
        <v>4.5</v>
      </c>
      <c r="K12" s="18">
        <f t="shared" si="1"/>
        <v>0.69230769230769229</v>
      </c>
      <c r="L12" s="12">
        <f t="shared" si="3"/>
        <v>407</v>
      </c>
      <c r="M12" s="1">
        <f t="shared" si="3"/>
        <v>386.9</v>
      </c>
      <c r="N12" s="18">
        <f t="shared" si="4"/>
        <v>0.95061425061425053</v>
      </c>
    </row>
    <row r="13" spans="2:14" x14ac:dyDescent="0.25">
      <c r="B13" s="11" t="s">
        <v>12</v>
      </c>
      <c r="C13" s="2">
        <f>SUM(C14:C17)</f>
        <v>1027.9000000000001</v>
      </c>
      <c r="D13" s="2">
        <f>SUM(D14:D17)</f>
        <v>491.9</v>
      </c>
      <c r="E13" s="18">
        <f t="shared" si="0"/>
        <v>0.4785484969354995</v>
      </c>
      <c r="F13" s="2">
        <f>SUM(F14:F17)</f>
        <v>11</v>
      </c>
      <c r="G13" s="2">
        <f>SUM(G14:G17)</f>
        <v>29.9</v>
      </c>
      <c r="H13" s="18">
        <f t="shared" si="2"/>
        <v>2.7181818181818183</v>
      </c>
      <c r="I13" s="2">
        <f>SUM(I14:I17)</f>
        <v>43.7</v>
      </c>
      <c r="J13" s="3">
        <f>SUM(J14:J17)</f>
        <v>69.800000000000011</v>
      </c>
      <c r="K13" s="18">
        <f t="shared" si="1"/>
        <v>1.5972540045766592</v>
      </c>
      <c r="L13" s="12">
        <f t="shared" si="3"/>
        <v>1082.6000000000001</v>
      </c>
      <c r="M13" s="1">
        <f t="shared" si="3"/>
        <v>591.59999999999991</v>
      </c>
      <c r="N13" s="18">
        <f t="shared" si="4"/>
        <v>0.54646222058008487</v>
      </c>
    </row>
    <row r="14" spans="2:14" x14ac:dyDescent="0.25">
      <c r="B14" s="14" t="s">
        <v>13</v>
      </c>
      <c r="C14" s="2">
        <v>732</v>
      </c>
      <c r="D14" s="2">
        <v>211.6</v>
      </c>
      <c r="E14" s="18">
        <f t="shared" si="0"/>
        <v>0.2890710382513661</v>
      </c>
      <c r="F14" s="2">
        <v>0.8</v>
      </c>
      <c r="G14" s="2">
        <v>6.6</v>
      </c>
      <c r="H14" s="18">
        <f t="shared" si="2"/>
        <v>8.2499999999999982</v>
      </c>
      <c r="I14" s="3">
        <v>5.2</v>
      </c>
      <c r="J14" s="3"/>
      <c r="K14" s="18"/>
      <c r="L14" s="12">
        <f t="shared" si="3"/>
        <v>738</v>
      </c>
      <c r="M14" s="1">
        <f t="shared" si="3"/>
        <v>218.2</v>
      </c>
      <c r="N14" s="18">
        <f t="shared" si="4"/>
        <v>0.29566395663956641</v>
      </c>
    </row>
    <row r="15" spans="2:14" x14ac:dyDescent="0.25">
      <c r="B15" s="14" t="s">
        <v>14</v>
      </c>
      <c r="C15" s="2">
        <v>14.4</v>
      </c>
      <c r="D15" s="2">
        <v>2.2999999999999998</v>
      </c>
      <c r="E15" s="18">
        <f t="shared" si="0"/>
        <v>0.15972222222222221</v>
      </c>
      <c r="F15" s="2">
        <v>0</v>
      </c>
      <c r="G15" s="2"/>
      <c r="H15" s="18" t="s">
        <v>25</v>
      </c>
      <c r="I15" s="3">
        <v>6.1</v>
      </c>
      <c r="J15" s="3">
        <v>26.6</v>
      </c>
      <c r="K15" s="18" t="s">
        <v>25</v>
      </c>
      <c r="L15" s="12">
        <f t="shared" si="3"/>
        <v>20.5</v>
      </c>
      <c r="M15" s="1">
        <f t="shared" si="3"/>
        <v>28.900000000000002</v>
      </c>
      <c r="N15" s="18">
        <f t="shared" si="4"/>
        <v>1.4097560975609758</v>
      </c>
    </row>
    <row r="16" spans="2:14" x14ac:dyDescent="0.25">
      <c r="B16" s="14" t="s">
        <v>15</v>
      </c>
      <c r="C16" s="2">
        <v>130.30000000000001</v>
      </c>
      <c r="D16" s="2">
        <v>109.5</v>
      </c>
      <c r="E16" s="18">
        <f t="shared" si="0"/>
        <v>0.84036838066001529</v>
      </c>
      <c r="F16" s="2">
        <v>0</v>
      </c>
      <c r="G16" s="2"/>
      <c r="H16" s="18" t="s">
        <v>25</v>
      </c>
      <c r="I16" s="3">
        <v>32.4</v>
      </c>
      <c r="J16" s="3">
        <v>43.2</v>
      </c>
      <c r="K16" s="18" t="s">
        <v>25</v>
      </c>
      <c r="L16" s="12">
        <f t="shared" si="3"/>
        <v>162.70000000000002</v>
      </c>
      <c r="M16" s="1">
        <f t="shared" si="3"/>
        <v>152.69999999999999</v>
      </c>
      <c r="N16" s="18">
        <f t="shared" si="4"/>
        <v>0.93853718500307293</v>
      </c>
    </row>
    <row r="17" spans="2:14" x14ac:dyDescent="0.25">
      <c r="B17" s="14" t="s">
        <v>10</v>
      </c>
      <c r="C17" s="2">
        <f>149.3+1.7+0.1+0.1</f>
        <v>151.19999999999999</v>
      </c>
      <c r="D17" s="2">
        <v>168.5</v>
      </c>
      <c r="E17" s="18">
        <f t="shared" si="0"/>
        <v>1.1144179894179895</v>
      </c>
      <c r="F17" s="2">
        <v>10.199999999999999</v>
      </c>
      <c r="G17" s="2">
        <v>23.3</v>
      </c>
      <c r="H17" s="18">
        <f t="shared" si="2"/>
        <v>2.2843137254901964</v>
      </c>
      <c r="I17" s="3">
        <v>0</v>
      </c>
      <c r="J17" s="3"/>
      <c r="K17" s="18" t="s">
        <v>25</v>
      </c>
      <c r="L17" s="12">
        <f t="shared" si="3"/>
        <v>161.39999999999998</v>
      </c>
      <c r="M17" s="1">
        <f t="shared" si="3"/>
        <v>191.8</v>
      </c>
      <c r="N17" s="18">
        <f t="shared" si="4"/>
        <v>1.1883519206939284</v>
      </c>
    </row>
    <row r="18" spans="2:14" x14ac:dyDescent="0.25">
      <c r="B18" s="11" t="s">
        <v>16</v>
      </c>
      <c r="C18" s="2">
        <v>41.9</v>
      </c>
      <c r="D18" s="2">
        <v>31.8</v>
      </c>
      <c r="E18" s="18">
        <f t="shared" si="0"/>
        <v>0.75894988066825775</v>
      </c>
      <c r="F18" s="2">
        <v>0</v>
      </c>
      <c r="G18" s="2"/>
      <c r="H18" s="18" t="s">
        <v>25</v>
      </c>
      <c r="I18" s="3">
        <v>0.11</v>
      </c>
      <c r="J18" s="3"/>
      <c r="K18" s="18" t="s">
        <v>25</v>
      </c>
      <c r="L18" s="12">
        <f t="shared" si="3"/>
        <v>42.01</v>
      </c>
      <c r="M18" s="1">
        <f t="shared" si="3"/>
        <v>31.8</v>
      </c>
      <c r="N18" s="18">
        <f t="shared" si="4"/>
        <v>0.75696262794572722</v>
      </c>
    </row>
    <row r="19" spans="2:14" x14ac:dyDescent="0.25">
      <c r="B19" s="11" t="s">
        <v>17</v>
      </c>
      <c r="C19" s="2">
        <v>0</v>
      </c>
      <c r="D19" s="2">
        <v>0</v>
      </c>
      <c r="E19" s="18" t="s">
        <v>25</v>
      </c>
      <c r="F19" s="2">
        <v>0</v>
      </c>
      <c r="G19" s="2"/>
      <c r="H19" s="18" t="s">
        <v>25</v>
      </c>
      <c r="I19" s="3">
        <v>0</v>
      </c>
      <c r="J19" s="3"/>
      <c r="K19" s="18" t="s">
        <v>25</v>
      </c>
      <c r="L19" s="12">
        <f t="shared" si="3"/>
        <v>0</v>
      </c>
      <c r="M19" s="1">
        <f t="shared" si="3"/>
        <v>0</v>
      </c>
      <c r="N19" s="18" t="s">
        <v>23</v>
      </c>
    </row>
    <row r="20" spans="2:14" x14ac:dyDescent="0.25">
      <c r="B20" s="11" t="s">
        <v>18</v>
      </c>
      <c r="C20" s="2">
        <v>0</v>
      </c>
      <c r="D20" s="2">
        <v>0</v>
      </c>
      <c r="E20" s="18" t="s">
        <v>25</v>
      </c>
      <c r="F20" s="2">
        <v>0.5</v>
      </c>
      <c r="G20" s="2">
        <v>3.2</v>
      </c>
      <c r="H20" s="18" t="s">
        <v>25</v>
      </c>
      <c r="I20" s="3">
        <v>0</v>
      </c>
      <c r="J20" s="3"/>
      <c r="K20" s="18" t="s">
        <v>25</v>
      </c>
      <c r="L20" s="12">
        <f t="shared" si="3"/>
        <v>0.5</v>
      </c>
      <c r="M20" s="1">
        <f t="shared" si="3"/>
        <v>3.2</v>
      </c>
      <c r="N20" s="18" t="s">
        <v>23</v>
      </c>
    </row>
    <row r="21" spans="2:14" x14ac:dyDescent="0.25">
      <c r="B21" s="38" t="s">
        <v>19</v>
      </c>
      <c r="C21" s="2">
        <v>96.5</v>
      </c>
      <c r="D21" s="2">
        <v>154.5</v>
      </c>
      <c r="E21" s="18">
        <f t="shared" si="0"/>
        <v>1.6010362694300517</v>
      </c>
      <c r="F21" s="2"/>
      <c r="G21" s="2"/>
      <c r="H21" s="18" t="s">
        <v>25</v>
      </c>
      <c r="I21" s="3">
        <v>1011.3</v>
      </c>
      <c r="J21" s="3">
        <v>2002.1</v>
      </c>
      <c r="K21" s="18">
        <f t="shared" si="1"/>
        <v>1.9797290616038763</v>
      </c>
      <c r="L21" s="12">
        <f t="shared" si="3"/>
        <v>1107.8</v>
      </c>
      <c r="M21" s="1">
        <f t="shared" si="3"/>
        <v>2156.6</v>
      </c>
      <c r="N21" s="18">
        <f t="shared" si="4"/>
        <v>1.9467412890413431</v>
      </c>
    </row>
    <row r="22" spans="2:14" x14ac:dyDescent="0.25">
      <c r="B22" s="15" t="s">
        <v>26</v>
      </c>
      <c r="C22" s="29">
        <f>C21+C6</f>
        <v>2287.9</v>
      </c>
      <c r="D22" s="29">
        <f>D21+D6</f>
        <v>1905.2</v>
      </c>
      <c r="E22" s="27">
        <f>D22/C22</f>
        <v>0.8327287031775864</v>
      </c>
      <c r="F22" s="29">
        <f>F21+F6</f>
        <v>271.5</v>
      </c>
      <c r="G22" s="29">
        <f>G21+G6</f>
        <v>423.2</v>
      </c>
      <c r="H22" s="27">
        <f>G22/F22</f>
        <v>1.5587476979742172</v>
      </c>
      <c r="I22" s="21">
        <f>I21+I6</f>
        <v>1388.31</v>
      </c>
      <c r="J22" s="21">
        <f>J21+J6</f>
        <v>2471.7999999999997</v>
      </c>
      <c r="K22" s="27">
        <f t="shared" ref="K22:K23" si="5">J22/I22</f>
        <v>1.7804380865944924</v>
      </c>
      <c r="L22" s="23">
        <f>C22+F22+I22</f>
        <v>3947.71</v>
      </c>
      <c r="M22" s="25">
        <f>D22+G22+J22</f>
        <v>4800.2</v>
      </c>
      <c r="N22" s="27">
        <f>M22/L22</f>
        <v>1.2159454468539987</v>
      </c>
    </row>
    <row r="23" spans="2:14" ht="15.75" thickBot="1" x14ac:dyDescent="0.3">
      <c r="B23" s="16"/>
      <c r="C23" s="30"/>
      <c r="D23" s="30"/>
      <c r="E23" s="28" t="e">
        <f t="shared" si="0"/>
        <v>#DIV/0!</v>
      </c>
      <c r="F23" s="30"/>
      <c r="G23" s="30"/>
      <c r="H23" s="28" t="e">
        <f t="shared" ref="H23" si="6">G23/F23</f>
        <v>#DIV/0!</v>
      </c>
      <c r="I23" s="22"/>
      <c r="J23" s="22"/>
      <c r="K23" s="28" t="e">
        <f t="shared" si="5"/>
        <v>#DIV/0!</v>
      </c>
      <c r="L23" s="24">
        <f t="shared" ref="L23:M23" si="7">C23+F23+I23</f>
        <v>0</v>
      </c>
      <c r="M23" s="26">
        <f t="shared" si="7"/>
        <v>0</v>
      </c>
      <c r="N23" s="28"/>
    </row>
  </sheetData>
  <mergeCells count="18">
    <mergeCell ref="B2:N2"/>
    <mergeCell ref="B4:B5"/>
    <mergeCell ref="C4:E4"/>
    <mergeCell ref="F4:H4"/>
    <mergeCell ref="I4:K4"/>
    <mergeCell ref="L4:N4"/>
    <mergeCell ref="N22:N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</mergeCells>
  <pageMargins left="0.51181102362204722" right="0.31496062992125984" top="0.35433070866141736" bottom="0.11811023622047245" header="0.31496062992125984" footer="0.31496062992125984"/>
  <pageSetup paperSize="9" scale="88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грузоперевалка</vt:lpstr>
      <vt:lpstr>грузоперевалка!Область_печати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2019-04-24T08:37:26Z</dcterms:modified>
</cp:coreProperties>
</file>